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8070" activeTab="1"/>
  </bookViews>
  <sheets>
    <sheet name="Sheet1" sheetId="1" r:id="rId1"/>
    <sheet name="Means" sheetId="2" r:id="rId2"/>
    <sheet name="Ratios" sheetId="3" r:id="rId3"/>
    <sheet name="Correlations" sheetId="4" r:id="rId4"/>
    <sheet name="Prevalence" sheetId="5" r:id="rId5"/>
  </sheets>
  <definedNames/>
  <calcPr fullCalcOnLoad="1"/>
</workbook>
</file>

<file path=xl/sharedStrings.xml><?xml version="1.0" encoding="utf-8"?>
<sst xmlns="http://schemas.openxmlformats.org/spreadsheetml/2006/main" count="63" uniqueCount="32">
  <si>
    <t>Mean effect (random effect weights)</t>
  </si>
  <si>
    <t>Tau-squared</t>
  </si>
  <si>
    <t>Prediction interval (95%) lower limit</t>
  </si>
  <si>
    <t>Prediction interval (95%) upper limit</t>
  </si>
  <si>
    <t>Number of studies</t>
  </si>
  <si>
    <r>
      <t xml:space="preserve">Critical value for </t>
    </r>
    <r>
      <rPr>
        <i/>
        <sz val="12"/>
        <color indexed="8"/>
        <rFont val="Calibri"/>
        <family val="2"/>
      </rPr>
      <t>t</t>
    </r>
    <r>
      <rPr>
        <sz val="12"/>
        <color indexed="8"/>
        <rFont val="Calibri"/>
        <family val="2"/>
      </rPr>
      <t xml:space="preserve"> (95% interval)</t>
    </r>
  </si>
  <si>
    <r>
      <t xml:space="preserve">Variance of </t>
    </r>
    <r>
      <rPr>
        <i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*</t>
    </r>
  </si>
  <si>
    <t>Mean</t>
  </si>
  <si>
    <t>Prediction interval</t>
  </si>
  <si>
    <t>Tau-squared in logit units</t>
  </si>
  <si>
    <t>Upper limit of mean effect</t>
  </si>
  <si>
    <t>Tau-squared in log units</t>
  </si>
  <si>
    <t>Tau-squared in Fisher's Z units</t>
  </si>
  <si>
    <t>Degrees of freedom (k-2)</t>
  </si>
  <si>
    <t>Prediction interval for Prevalence</t>
  </si>
  <si>
    <t>Prediction interval for Correlations</t>
  </si>
  <si>
    <t>Prediction interval for Ratios</t>
  </si>
  <si>
    <t>Prediction interval for D, d, g, RD</t>
  </si>
  <si>
    <t>This worksheet computes prediction intervals for the mean</t>
  </si>
  <si>
    <t>effect size in a meta-analysis</t>
  </si>
  <si>
    <t>For documentation please go to www.Meta-Analysis.com/Prediction</t>
  </si>
  <si>
    <t>Based on formulas in the text</t>
  </si>
  <si>
    <t>Introduction to Meta-Analysis</t>
  </si>
  <si>
    <t>Borenstein M, Hedges LV, Higgins JPT, Rothstein HR</t>
  </si>
  <si>
    <t>And in the paper</t>
  </si>
  <si>
    <t>Wiley, 2009</t>
  </si>
  <si>
    <t>Basics of Meta-Analysis - I-squared is not an absolute measure of heterogeneity</t>
  </si>
  <si>
    <t>Research Synthesis Methods January 2017 (in press)</t>
  </si>
  <si>
    <t>Please send questions to</t>
  </si>
  <si>
    <t>Biostat100@Gmail.com</t>
  </si>
  <si>
    <t>To proceed, select one of the tabs at the bottom</t>
  </si>
  <si>
    <t>This spreadsheet was prepared by Michael Borenstein                             October 25,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</si>
</sst>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[$-409]dddd\,\ mmmm\ d\,\ yyyy"/>
    <numFmt numFmtId="16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64" fontId="42" fillId="0" borderId="0" xfId="0" applyNumberFormat="1" applyFont="1" applyAlignment="1">
      <alignment/>
    </xf>
    <xf numFmtId="11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165" fontId="42" fillId="0" borderId="0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165" fontId="42" fillId="0" borderId="13" xfId="0" applyNumberFormat="1" applyFont="1" applyBorder="1" applyAlignment="1">
      <alignment/>
    </xf>
    <xf numFmtId="165" fontId="42" fillId="2" borderId="0" xfId="0" applyNumberFormat="1" applyFont="1" applyFill="1" applyAlignment="1">
      <alignment/>
    </xf>
    <xf numFmtId="165" fontId="42" fillId="2" borderId="7" xfId="56" applyNumberFormat="1" applyFont="1" applyFill="1" applyAlignment="1">
      <alignment/>
    </xf>
    <xf numFmtId="0" fontId="42" fillId="2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166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2" borderId="0" xfId="0" applyFont="1" applyFill="1" applyBorder="1" applyAlignment="1">
      <alignment/>
    </xf>
    <xf numFmtId="165" fontId="42" fillId="2" borderId="0" xfId="0" applyNumberFormat="1" applyFont="1" applyFill="1" applyBorder="1" applyAlignment="1">
      <alignment/>
    </xf>
    <xf numFmtId="165" fontId="42" fillId="2" borderId="0" xfId="56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11" fontId="4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2" fillId="0" borderId="10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24" fillId="0" borderId="0" xfId="52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/>
    </xf>
    <xf numFmtId="165" fontId="42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stat10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showGridLines="0" zoomScalePageLayoutView="0" workbookViewId="0" topLeftCell="A1">
      <selection activeCell="F8" sqref="F8"/>
    </sheetView>
  </sheetViews>
  <sheetFormatPr defaultColWidth="9.00390625" defaultRowHeight="15"/>
  <cols>
    <col min="1" max="1" width="9.00390625" style="33" customWidth="1"/>
    <col min="2" max="2" width="92.00390625" style="33" customWidth="1"/>
    <col min="3" max="16384" width="9.00390625" style="33" customWidth="1"/>
  </cols>
  <sheetData>
    <row r="2" ht="18.75">
      <c r="B2" s="33" t="s">
        <v>18</v>
      </c>
    </row>
    <row r="3" ht="18.75">
      <c r="B3" s="33" t="s">
        <v>19</v>
      </c>
    </row>
    <row r="5" ht="18.75">
      <c r="B5" s="33" t="s">
        <v>20</v>
      </c>
    </row>
    <row r="7" ht="18.75">
      <c r="B7" s="33" t="s">
        <v>31</v>
      </c>
    </row>
    <row r="9" ht="18.75">
      <c r="B9" s="33" t="s">
        <v>21</v>
      </c>
    </row>
    <row r="10" ht="18.75">
      <c r="B10" s="33" t="s">
        <v>22</v>
      </c>
    </row>
    <row r="11" ht="18.75">
      <c r="B11" s="33" t="s">
        <v>23</v>
      </c>
    </row>
    <row r="12" ht="18.75">
      <c r="B12" s="33" t="s">
        <v>25</v>
      </c>
    </row>
    <row r="14" ht="18.75">
      <c r="B14" s="33" t="s">
        <v>24</v>
      </c>
    </row>
    <row r="15" ht="18.75">
      <c r="B15" s="33" t="s">
        <v>26</v>
      </c>
    </row>
    <row r="16" ht="18.75">
      <c r="B16" s="33" t="s">
        <v>23</v>
      </c>
    </row>
    <row r="17" ht="18.75">
      <c r="B17" s="33" t="s">
        <v>27</v>
      </c>
    </row>
    <row r="19" ht="18.75">
      <c r="B19" s="33" t="s">
        <v>28</v>
      </c>
    </row>
    <row r="20" ht="18.75">
      <c r="B20" s="34" t="s">
        <v>29</v>
      </c>
    </row>
    <row r="22" ht="18.75">
      <c r="B22" s="33" t="s">
        <v>30</v>
      </c>
    </row>
  </sheetData>
  <sheetProtection/>
  <hyperlinks>
    <hyperlink ref="B20" r:id="rId1" display="Biostat100@Gmail.com"/>
  </hyperlinks>
  <printOptions/>
  <pageMargins left="0.7" right="0.7" top="0.75" bottom="0.75" header="0.3" footer="0.3"/>
  <pageSetup horizontalDpi="200" verticalDpi="2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1">
      <selection activeCell="D14" sqref="D14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57421875" style="1" customWidth="1"/>
    <col min="4" max="4" width="11.8515625" style="1" customWidth="1"/>
    <col min="5" max="5" width="10.57421875" style="1" hidden="1" customWidth="1"/>
    <col min="6" max="6" width="10.00390625" style="1" bestFit="1" customWidth="1"/>
    <col min="7" max="7" width="9.140625" style="1" customWidth="1"/>
    <col min="8" max="8" width="10.140625" style="1" bestFit="1" customWidth="1"/>
    <col min="9" max="9" width="10.00390625" style="1" bestFit="1" customWidth="1"/>
    <col min="10" max="10" width="12.281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2:5" ht="21">
      <c r="B1" s="37" t="s">
        <v>17</v>
      </c>
      <c r="C1" s="37"/>
      <c r="D1" s="20"/>
      <c r="E1" s="2"/>
    </row>
    <row r="2" spans="2:5" ht="15.75">
      <c r="B2" s="6"/>
      <c r="E2" s="2"/>
    </row>
    <row r="3" spans="2:5" ht="15.75">
      <c r="B3" s="8" t="s">
        <v>4</v>
      </c>
      <c r="C3" s="19">
        <v>17</v>
      </c>
      <c r="D3" s="2"/>
      <c r="E3" s="2">
        <f aca="true" t="shared" si="0" ref="E3:E8">C3</f>
        <v>17</v>
      </c>
    </row>
    <row r="4" spans="2:5" ht="15.75" hidden="1">
      <c r="B4" s="9" t="s">
        <v>13</v>
      </c>
      <c r="C4" s="24">
        <f>C3-2</f>
        <v>15</v>
      </c>
      <c r="D4" s="4"/>
      <c r="E4" s="2">
        <f t="shared" si="0"/>
        <v>15</v>
      </c>
    </row>
    <row r="5" spans="2:10" ht="15.75" hidden="1">
      <c r="B5" s="2" t="s">
        <v>5</v>
      </c>
      <c r="C5" s="25">
        <f>TINV(0.05,C4)</f>
        <v>2.131449545559774</v>
      </c>
      <c r="D5" s="4"/>
      <c r="E5" s="21">
        <f t="shared" si="0"/>
        <v>2.131449545559774</v>
      </c>
      <c r="J5" s="13"/>
    </row>
    <row r="6" spans="2:10" ht="15.75">
      <c r="B6" s="2" t="s">
        <v>0</v>
      </c>
      <c r="C6" s="17">
        <v>0.5058</v>
      </c>
      <c r="D6" s="2"/>
      <c r="E6" s="21">
        <f t="shared" si="0"/>
        <v>0.5058</v>
      </c>
      <c r="J6" s="13"/>
    </row>
    <row r="7" spans="2:12" ht="15.75">
      <c r="B7" s="2" t="s">
        <v>10</v>
      </c>
      <c r="C7" s="17">
        <v>0.6503</v>
      </c>
      <c r="D7" s="2"/>
      <c r="E7" s="21">
        <f t="shared" si="0"/>
        <v>0.6503</v>
      </c>
      <c r="L7" s="11"/>
    </row>
    <row r="8" spans="2:10" ht="15.75">
      <c r="B8" s="2" t="s">
        <v>1</v>
      </c>
      <c r="C8" s="18">
        <v>0.0387</v>
      </c>
      <c r="D8" s="2"/>
      <c r="E8" s="21">
        <f t="shared" si="0"/>
        <v>0.0387</v>
      </c>
      <c r="J8" s="13"/>
    </row>
    <row r="9" spans="2:10" ht="15.75" hidden="1">
      <c r="B9" s="2" t="s">
        <v>6</v>
      </c>
      <c r="C9" s="12"/>
      <c r="D9" s="2"/>
      <c r="E9" s="21">
        <f>((E7-E6)/1.96)^2</f>
        <v>0.005435300395668469</v>
      </c>
      <c r="J9" s="13"/>
    </row>
    <row r="10" spans="1:5" ht="16.5" thickBot="1">
      <c r="A10" s="2"/>
      <c r="B10" s="2"/>
      <c r="C10" s="2"/>
      <c r="D10" s="2"/>
      <c r="E10" s="2"/>
    </row>
    <row r="11" spans="1:5" ht="15.75">
      <c r="A11" s="2"/>
      <c r="B11" s="35" t="s">
        <v>8</v>
      </c>
      <c r="C11" s="36"/>
      <c r="D11" s="2"/>
      <c r="E11" s="2"/>
    </row>
    <row r="12" spans="1:10" ht="15.75">
      <c r="A12" s="2"/>
      <c r="B12" s="3" t="s">
        <v>7</v>
      </c>
      <c r="C12" s="15">
        <f>E12</f>
        <v>0.5058</v>
      </c>
      <c r="D12" s="2"/>
      <c r="E12" s="7">
        <f>E6</f>
        <v>0.5058</v>
      </c>
      <c r="G12" s="11"/>
      <c r="J12" s="7"/>
    </row>
    <row r="13" spans="1:12" ht="15.75">
      <c r="A13" s="2"/>
      <c r="B13" s="3" t="s">
        <v>2</v>
      </c>
      <c r="C13" s="15">
        <f>E13</f>
        <v>0.058016486000478595</v>
      </c>
      <c r="D13" s="2"/>
      <c r="E13" s="7">
        <f>(E$6-E$5*SQRT(E$8+E$9))</f>
        <v>0.058016486000478595</v>
      </c>
      <c r="F13" s="10"/>
      <c r="I13" s="2"/>
      <c r="J13" s="7"/>
      <c r="K13" s="2"/>
      <c r="L13" s="2"/>
    </row>
    <row r="14" spans="1:12" ht="16.5" thickBot="1">
      <c r="A14" s="2"/>
      <c r="B14" s="5" t="s">
        <v>3</v>
      </c>
      <c r="C14" s="16">
        <f>E14</f>
        <v>0.9535835139995215</v>
      </c>
      <c r="D14" s="2"/>
      <c r="E14" s="7">
        <f>(E$6+E$5*SQRT(E$8+E$9))</f>
        <v>0.9535835139995215</v>
      </c>
      <c r="I14" s="2"/>
      <c r="J14" s="7"/>
      <c r="K14" s="2"/>
      <c r="L14" s="2"/>
    </row>
    <row r="15" spans="1:12" ht="15.75">
      <c r="A15" s="2"/>
      <c r="B15" s="2"/>
      <c r="C15" s="2"/>
      <c r="D15" s="2"/>
      <c r="E15" s="2"/>
      <c r="I15" s="2"/>
      <c r="J15" s="2"/>
      <c r="K15" s="2"/>
      <c r="L15" s="2"/>
    </row>
    <row r="16" spans="2:12" ht="15.75">
      <c r="B16" s="2"/>
      <c r="C16" s="2"/>
      <c r="D16" s="2"/>
      <c r="I16" s="2"/>
      <c r="J16" s="2"/>
      <c r="K16" s="2"/>
      <c r="L16" s="2"/>
    </row>
    <row r="17" spans="2:12" ht="15.75">
      <c r="B17" s="2"/>
      <c r="C17" s="14"/>
      <c r="D17" s="2"/>
      <c r="I17" s="2"/>
      <c r="J17" s="2"/>
      <c r="K17" s="2"/>
      <c r="L17" s="2"/>
    </row>
    <row r="18" spans="2:12" ht="15.75">
      <c r="B18" s="2"/>
      <c r="C18" s="2"/>
      <c r="D18" s="2"/>
      <c r="I18" s="2"/>
      <c r="J18" s="2"/>
      <c r="K18" s="2"/>
      <c r="L18" s="2"/>
    </row>
    <row r="19" ht="23.25">
      <c r="B19" s="32"/>
    </row>
  </sheetData>
  <sheetProtection/>
  <mergeCells count="2">
    <mergeCell ref="B11:C11"/>
    <mergeCell ref="B1:C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57421875" style="1" customWidth="1"/>
    <col min="4" max="4" width="11.8515625" style="1" customWidth="1"/>
    <col min="5" max="5" width="9.14062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4" ht="21">
      <c r="B1" s="37" t="s">
        <v>16</v>
      </c>
      <c r="C1" s="37"/>
      <c r="D1" s="20"/>
    </row>
    <row r="2" spans="1:11" ht="15.75">
      <c r="A2" s="2"/>
      <c r="B2" s="27"/>
      <c r="C2" s="2"/>
      <c r="D2" s="2"/>
      <c r="E2" s="2"/>
      <c r="F2" s="2"/>
      <c r="G2" s="2"/>
      <c r="H2" s="2"/>
      <c r="J2" s="2"/>
      <c r="K2" s="2"/>
    </row>
    <row r="3" spans="1:11" ht="15.75">
      <c r="A3" s="2"/>
      <c r="B3" s="8" t="s">
        <v>4</v>
      </c>
      <c r="C3" s="24">
        <v>19</v>
      </c>
      <c r="D3" s="2"/>
      <c r="E3" s="2">
        <f>C3</f>
        <v>19</v>
      </c>
      <c r="F3" s="2"/>
      <c r="G3" s="2"/>
      <c r="H3" s="2"/>
      <c r="J3" s="2"/>
      <c r="K3" s="2"/>
    </row>
    <row r="4" spans="1:11" ht="15.75" hidden="1">
      <c r="A4" s="2"/>
      <c r="B4" s="9" t="s">
        <v>13</v>
      </c>
      <c r="C4" s="24">
        <f>C3-2</f>
        <v>17</v>
      </c>
      <c r="D4" s="4"/>
      <c r="E4" s="2">
        <f>C4</f>
        <v>17</v>
      </c>
      <c r="F4" s="2"/>
      <c r="G4" s="2"/>
      <c r="H4" s="2"/>
      <c r="J4" s="2"/>
      <c r="K4" s="2"/>
    </row>
    <row r="5" spans="1:11" ht="15.75" hidden="1">
      <c r="A5" s="2"/>
      <c r="B5" s="2" t="s">
        <v>5</v>
      </c>
      <c r="C5" s="25">
        <f>TINV(0.05,C4)</f>
        <v>2.109815577833317</v>
      </c>
      <c r="D5" s="4"/>
      <c r="E5" s="21">
        <f>C5</f>
        <v>2.109815577833317</v>
      </c>
      <c r="F5" s="2"/>
      <c r="G5" s="2"/>
      <c r="H5" s="2"/>
      <c r="J5" s="21"/>
      <c r="K5" s="2"/>
    </row>
    <row r="6" spans="1:11" ht="15.75">
      <c r="A6" s="2"/>
      <c r="B6" s="2" t="s">
        <v>0</v>
      </c>
      <c r="C6" s="25">
        <v>2.4975</v>
      </c>
      <c r="D6" s="2"/>
      <c r="E6" s="21">
        <f>LN(C6)</f>
        <v>0.9152902315405715</v>
      </c>
      <c r="F6" s="2"/>
      <c r="G6" s="2"/>
      <c r="H6" s="2"/>
      <c r="J6" s="21"/>
      <c r="K6" s="2"/>
    </row>
    <row r="7" spans="1:11" ht="15.75">
      <c r="A7" s="2"/>
      <c r="B7" s="2" t="s">
        <v>10</v>
      </c>
      <c r="C7" s="25">
        <v>2.7481</v>
      </c>
      <c r="D7" s="2"/>
      <c r="E7" s="21">
        <f>LN(C7)</f>
        <v>1.0109097637998914</v>
      </c>
      <c r="F7" s="2"/>
      <c r="G7" s="2"/>
      <c r="H7" s="2"/>
      <c r="J7" s="2"/>
      <c r="K7" s="2"/>
    </row>
    <row r="8" spans="1:11" ht="15.75">
      <c r="A8" s="2"/>
      <c r="B8" s="2" t="s">
        <v>11</v>
      </c>
      <c r="C8" s="17">
        <v>0.0223</v>
      </c>
      <c r="D8" s="2"/>
      <c r="E8" s="21">
        <f>C8</f>
        <v>0.0223</v>
      </c>
      <c r="F8" s="2"/>
      <c r="G8" s="2"/>
      <c r="H8" s="2"/>
      <c r="J8" s="21"/>
      <c r="K8" s="2"/>
    </row>
    <row r="9" spans="1:11" ht="15.75" hidden="1">
      <c r="A9" s="2"/>
      <c r="B9" s="2" t="s">
        <v>6</v>
      </c>
      <c r="C9" s="14"/>
      <c r="D9" s="2"/>
      <c r="E9" s="21">
        <f>((E7-E6)/1.96)^2</f>
        <v>0.002380022633665949</v>
      </c>
      <c r="F9" s="2"/>
      <c r="G9" s="2"/>
      <c r="H9" s="2"/>
      <c r="J9" s="21"/>
      <c r="K9" s="2"/>
    </row>
    <row r="10" spans="1:11" ht="16.5" thickBot="1">
      <c r="A10" s="2"/>
      <c r="B10" s="2"/>
      <c r="C10" s="2"/>
      <c r="D10" s="2"/>
      <c r="E10" s="2"/>
      <c r="F10" s="2"/>
      <c r="G10" s="2"/>
      <c r="H10" s="2"/>
      <c r="J10" s="2"/>
      <c r="K10" s="2"/>
    </row>
    <row r="11" spans="1:11" ht="15.75">
      <c r="A11" s="2"/>
      <c r="B11" s="35" t="s">
        <v>8</v>
      </c>
      <c r="C11" s="36"/>
      <c r="D11" s="2"/>
      <c r="E11" s="2"/>
      <c r="F11" s="2"/>
      <c r="G11" s="2"/>
      <c r="H11" s="2"/>
      <c r="J11" s="2"/>
      <c r="K11" s="2"/>
    </row>
    <row r="12" spans="1:11" ht="15.75">
      <c r="A12" s="2"/>
      <c r="B12" s="3" t="s">
        <v>7</v>
      </c>
      <c r="C12" s="15">
        <f>EXP(E12)</f>
        <v>2.4975</v>
      </c>
      <c r="D12" s="2"/>
      <c r="E12" s="7">
        <f>E6</f>
        <v>0.9152902315405715</v>
      </c>
      <c r="F12" s="2"/>
      <c r="G12" s="28"/>
      <c r="H12" s="2"/>
      <c r="J12" s="7"/>
      <c r="K12" s="2"/>
    </row>
    <row r="13" spans="1:11" ht="15.75">
      <c r="A13" s="2"/>
      <c r="B13" s="3" t="s">
        <v>2</v>
      </c>
      <c r="C13" s="15">
        <f>EXP(E13)</f>
        <v>1.7929114472955467</v>
      </c>
      <c r="D13" s="2"/>
      <c r="E13" s="7">
        <f>(E$6-E$5*SQRT(E$8+E$9))</f>
        <v>0.5838408053919606</v>
      </c>
      <c r="F13" s="7"/>
      <c r="G13" s="2"/>
      <c r="H13" s="2"/>
      <c r="J13" s="7"/>
      <c r="K13" s="2"/>
    </row>
    <row r="14" spans="1:11" ht="16.5" thickBot="1">
      <c r="A14" s="2"/>
      <c r="B14" s="5" t="s">
        <v>3</v>
      </c>
      <c r="C14" s="16">
        <f>EXP(E14)</f>
        <v>3.478981775373649</v>
      </c>
      <c r="D14" s="2"/>
      <c r="E14" s="7">
        <f>(E$6+E$5*SQRT(E$8+E$9))</f>
        <v>1.2467396576891825</v>
      </c>
      <c r="F14" s="2"/>
      <c r="G14" s="2"/>
      <c r="H14" s="2"/>
      <c r="J14" s="7"/>
      <c r="K14" s="2"/>
    </row>
    <row r="15" spans="1:11" ht="15.75">
      <c r="A15" s="2"/>
      <c r="D15" s="2"/>
      <c r="E15" s="2"/>
      <c r="F15" s="2"/>
      <c r="G15" s="2"/>
      <c r="H15" s="2"/>
      <c r="J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J16" s="2"/>
      <c r="K16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2">
    <mergeCell ref="B11:C11"/>
    <mergeCell ref="B1:C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E2" sqref="E2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57421875" style="1" customWidth="1"/>
    <col min="4" max="4" width="11.8515625" style="1" customWidth="1"/>
    <col min="5" max="5" width="12.851562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11" ht="21">
      <c r="B1" s="38" t="s">
        <v>15</v>
      </c>
      <c r="C1" s="38"/>
      <c r="D1" s="22"/>
      <c r="E1" s="2"/>
      <c r="F1" s="2"/>
      <c r="G1" s="2"/>
      <c r="H1" s="2"/>
      <c r="I1" s="2"/>
      <c r="J1" s="2"/>
      <c r="K1" s="2"/>
    </row>
    <row r="2" spans="2:11" ht="15.75">
      <c r="B2" s="23"/>
      <c r="C2" s="2"/>
      <c r="D2" s="2"/>
      <c r="E2" s="2"/>
      <c r="F2" s="2"/>
      <c r="G2" s="2"/>
      <c r="H2" s="2"/>
      <c r="J2" s="2"/>
      <c r="K2" s="2"/>
    </row>
    <row r="3" spans="2:11" ht="15.75">
      <c r="B3" s="8" t="s">
        <v>4</v>
      </c>
      <c r="C3" s="24">
        <v>27</v>
      </c>
      <c r="D3" s="2"/>
      <c r="E3" s="2">
        <f>C3</f>
        <v>27</v>
      </c>
      <c r="F3" s="2"/>
      <c r="G3" s="2"/>
      <c r="H3" s="2"/>
      <c r="J3" s="2"/>
      <c r="K3" s="2"/>
    </row>
    <row r="4" spans="2:11" ht="15.75" hidden="1">
      <c r="B4" s="9" t="s">
        <v>13</v>
      </c>
      <c r="C4" s="24">
        <f>C3-2</f>
        <v>25</v>
      </c>
      <c r="D4" s="4"/>
      <c r="E4" s="2">
        <f>C4</f>
        <v>25</v>
      </c>
      <c r="F4" s="2"/>
      <c r="G4" s="2"/>
      <c r="H4" s="2"/>
      <c r="J4" s="2"/>
      <c r="K4" s="2"/>
    </row>
    <row r="5" spans="2:11" ht="15.75" hidden="1">
      <c r="B5" s="2" t="s">
        <v>5</v>
      </c>
      <c r="C5" s="25">
        <f>TINV(0.05,C4)</f>
        <v>2.0595385527532977</v>
      </c>
      <c r="D5" s="4"/>
      <c r="E5" s="21">
        <f>C5</f>
        <v>2.0595385527532977</v>
      </c>
      <c r="F5" s="2"/>
      <c r="G5" s="2"/>
      <c r="H5" s="2"/>
      <c r="J5" s="21"/>
      <c r="K5" s="2"/>
    </row>
    <row r="6" spans="2:11" ht="15.75">
      <c r="B6" s="2" t="s">
        <v>0</v>
      </c>
      <c r="C6" s="25">
        <v>0.1754</v>
      </c>
      <c r="D6" s="2"/>
      <c r="E6" s="21">
        <f>0.5*LN((1+C6)/(1-C6))</f>
        <v>0.1772326869528752</v>
      </c>
      <c r="F6" s="2"/>
      <c r="G6" s="2"/>
      <c r="H6" s="2"/>
      <c r="J6" s="21"/>
      <c r="K6" s="2"/>
    </row>
    <row r="7" spans="2:11" ht="15.75">
      <c r="B7" s="2" t="s">
        <v>10</v>
      </c>
      <c r="C7" s="25">
        <v>0.2322</v>
      </c>
      <c r="D7" s="2"/>
      <c r="E7" s="21">
        <f>0.5*LN((1+C7)/(1-C7))</f>
        <v>0.23651359300688649</v>
      </c>
      <c r="F7" s="2"/>
      <c r="G7" s="2"/>
      <c r="H7" s="2"/>
      <c r="J7" s="2"/>
      <c r="K7" s="2"/>
    </row>
    <row r="8" spans="2:11" ht="15.75">
      <c r="B8" s="2" t="s">
        <v>12</v>
      </c>
      <c r="C8" s="26">
        <v>0.0142</v>
      </c>
      <c r="D8" s="2"/>
      <c r="E8" s="21">
        <f>C8</f>
        <v>0.0142</v>
      </c>
      <c r="F8" s="2"/>
      <c r="G8" s="2"/>
      <c r="H8" s="2"/>
      <c r="J8" s="21"/>
      <c r="K8" s="2"/>
    </row>
    <row r="9" spans="2:11" ht="15.75" hidden="1">
      <c r="B9" s="2" t="s">
        <v>6</v>
      </c>
      <c r="C9" s="14"/>
      <c r="D9" s="2"/>
      <c r="E9" s="21">
        <f>((E7-E6)/1.96)^2</f>
        <v>0.0009147818155415744</v>
      </c>
      <c r="F9" s="2"/>
      <c r="G9" s="2"/>
      <c r="H9" s="2"/>
      <c r="J9" s="21"/>
      <c r="K9" s="2"/>
    </row>
    <row r="10" spans="1:11" ht="16.5" thickBot="1">
      <c r="A10" s="2"/>
      <c r="B10" s="2"/>
      <c r="C10" s="2"/>
      <c r="D10" s="2"/>
      <c r="E10" s="2"/>
      <c r="F10" s="2"/>
      <c r="G10" s="2"/>
      <c r="H10" s="2"/>
      <c r="J10" s="2"/>
      <c r="K10" s="2"/>
    </row>
    <row r="11" spans="1:11" ht="15.75">
      <c r="A11" s="2"/>
      <c r="B11" s="35" t="s">
        <v>8</v>
      </c>
      <c r="C11" s="36"/>
      <c r="D11" s="2"/>
      <c r="E11" s="2"/>
      <c r="F11" s="2"/>
      <c r="G11" s="2"/>
      <c r="H11" s="2"/>
      <c r="J11" s="2"/>
      <c r="K11" s="2"/>
    </row>
    <row r="12" spans="1:11" ht="15.75">
      <c r="A12" s="2"/>
      <c r="B12" s="3" t="s">
        <v>7</v>
      </c>
      <c r="C12" s="15">
        <f>(EXP(2*E12)-1)/(EXP(2*E12)+1)</f>
        <v>0.17539999999999997</v>
      </c>
      <c r="D12" s="2"/>
      <c r="E12" s="7">
        <f>E6</f>
        <v>0.1772326869528752</v>
      </c>
      <c r="F12" s="2"/>
      <c r="G12" s="28"/>
      <c r="H12" s="2"/>
      <c r="J12" s="7"/>
      <c r="K12" s="2"/>
    </row>
    <row r="13" spans="1:11" ht="15.75">
      <c r="A13" s="2"/>
      <c r="B13" s="3" t="s">
        <v>2</v>
      </c>
      <c r="C13" s="15">
        <f>(EXP(2*E13)-1)/(EXP(2*E13)+1)</f>
        <v>-0.07582566680376894</v>
      </c>
      <c r="D13" s="2"/>
      <c r="E13" s="7">
        <f>(E$6-E$5*SQRT(E$8+E$9))</f>
        <v>-0.07597149088021077</v>
      </c>
      <c r="F13" s="7"/>
      <c r="G13" s="2"/>
      <c r="H13" s="2"/>
      <c r="J13" s="7"/>
      <c r="K13" s="2"/>
    </row>
    <row r="14" spans="1:11" ht="16.5" thickBot="1">
      <c r="A14" s="2"/>
      <c r="B14" s="5" t="s">
        <v>3</v>
      </c>
      <c r="C14" s="16">
        <f>(EXP(2*E14)-1)/(EXP(2*E14)+1)</f>
        <v>0.40568633832611795</v>
      </c>
      <c r="D14" s="2"/>
      <c r="E14" s="7">
        <f>(E$6+E$5*SQRT(E$8+E$9))</f>
        <v>0.43043686478596116</v>
      </c>
      <c r="F14" s="2"/>
      <c r="G14" s="2"/>
      <c r="H14" s="2"/>
      <c r="J14" s="7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2:11" ht="15.75">
      <c r="B16" s="2"/>
      <c r="C16" s="2"/>
      <c r="D16" s="2"/>
      <c r="E16" s="2"/>
      <c r="F16" s="2"/>
      <c r="G16" s="2"/>
      <c r="H16" s="2"/>
      <c r="J16" s="2"/>
      <c r="K16" s="2"/>
    </row>
    <row r="17" spans="2:11" ht="15.75">
      <c r="B17" s="2"/>
      <c r="C17" s="14"/>
      <c r="D17" s="2"/>
      <c r="E17" s="2"/>
      <c r="F17" s="2"/>
      <c r="G17" s="2"/>
      <c r="H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J19" s="2"/>
      <c r="K19" s="2"/>
    </row>
    <row r="20" spans="2:11" ht="15.75">
      <c r="B20" s="2"/>
      <c r="C20" s="2"/>
      <c r="D20" s="2"/>
      <c r="E20" s="2"/>
      <c r="F20" s="2"/>
      <c r="G20" s="2"/>
      <c r="H20" s="2"/>
      <c r="J20" s="2"/>
      <c r="K20" s="2"/>
    </row>
    <row r="21" spans="2:11" ht="15.75">
      <c r="B21" s="2"/>
      <c r="C21" s="2"/>
      <c r="D21" s="2"/>
      <c r="E21" s="2"/>
      <c r="F21" s="2"/>
      <c r="G21" s="2"/>
      <c r="H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J22" s="2"/>
      <c r="K22" s="2"/>
    </row>
  </sheetData>
  <sheetProtection/>
  <mergeCells count="2">
    <mergeCell ref="B1:C1"/>
    <mergeCell ref="B11:C1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="120" zoomScaleNormal="120" zoomScalePageLayoutView="0" workbookViewId="0" topLeftCell="A1">
      <selection activeCell="E2" sqref="E2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57421875" style="1" customWidth="1"/>
    <col min="4" max="4" width="11.8515625" style="1" customWidth="1"/>
    <col min="5" max="5" width="11.710937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11" ht="21">
      <c r="B1" s="38" t="s">
        <v>14</v>
      </c>
      <c r="C1" s="38"/>
      <c r="D1" s="22"/>
      <c r="E1" s="2"/>
      <c r="F1" s="2"/>
      <c r="G1" s="2"/>
      <c r="H1" s="2"/>
      <c r="I1" s="2"/>
      <c r="J1" s="2"/>
      <c r="K1" s="2"/>
    </row>
    <row r="2" spans="2:11" ht="15.75">
      <c r="B2" s="27"/>
      <c r="C2" s="2"/>
      <c r="D2" s="2"/>
      <c r="E2" s="2"/>
      <c r="F2" s="2"/>
      <c r="G2" s="2"/>
      <c r="H2" s="2"/>
      <c r="J2" s="2"/>
      <c r="K2" s="2"/>
    </row>
    <row r="3" spans="2:11" ht="15.75">
      <c r="B3" s="8" t="s">
        <v>4</v>
      </c>
      <c r="C3" s="25">
        <v>11</v>
      </c>
      <c r="D3" s="2"/>
      <c r="E3" s="2">
        <f>C3</f>
        <v>11</v>
      </c>
      <c r="F3" s="2"/>
      <c r="G3" s="2"/>
      <c r="H3" s="2"/>
      <c r="J3" s="2"/>
      <c r="K3" s="2"/>
    </row>
    <row r="4" spans="2:11" ht="15.75" hidden="1">
      <c r="B4" s="9" t="s">
        <v>13</v>
      </c>
      <c r="C4" s="25">
        <f>C3-2</f>
        <v>9</v>
      </c>
      <c r="D4" s="4"/>
      <c r="E4" s="2">
        <f>C4</f>
        <v>9</v>
      </c>
      <c r="F4" s="2"/>
      <c r="G4" s="2"/>
      <c r="H4" s="2"/>
      <c r="J4" s="2"/>
      <c r="K4" s="2"/>
    </row>
    <row r="5" spans="2:11" ht="15.75" hidden="1">
      <c r="B5" s="2" t="s">
        <v>5</v>
      </c>
      <c r="C5" s="25">
        <f>TINV(0.05,C4)</f>
        <v>2.2621571627982053</v>
      </c>
      <c r="D5" s="4"/>
      <c r="E5" s="21">
        <f>C5</f>
        <v>2.2621571627982053</v>
      </c>
      <c r="F5" s="2"/>
      <c r="G5" s="2"/>
      <c r="H5" s="2"/>
      <c r="J5" s="21"/>
      <c r="K5" s="2"/>
    </row>
    <row r="6" spans="2:11" ht="15.75">
      <c r="B6" s="14" t="s">
        <v>0</v>
      </c>
      <c r="C6" s="17">
        <v>0.179680617907167</v>
      </c>
      <c r="D6" s="2"/>
      <c r="E6" s="29">
        <f>LN(C6/(1-C6))</f>
        <v>-1.518512824868263</v>
      </c>
      <c r="F6" s="2"/>
      <c r="G6" s="2"/>
      <c r="H6" s="2"/>
      <c r="J6" s="21"/>
      <c r="K6" s="2"/>
    </row>
    <row r="7" spans="2:11" ht="15.75">
      <c r="B7" s="14" t="s">
        <v>10</v>
      </c>
      <c r="C7" s="17">
        <v>0.243839553022593</v>
      </c>
      <c r="D7" s="2"/>
      <c r="E7" s="29">
        <f>LN(C7/(1-C7))</f>
        <v>-1.1317431456932558</v>
      </c>
      <c r="F7" s="2"/>
      <c r="G7" s="2"/>
      <c r="H7" s="2"/>
      <c r="J7" s="2"/>
      <c r="K7" s="2"/>
    </row>
    <row r="8" spans="2:11" ht="15.75">
      <c r="B8" s="14" t="s">
        <v>9</v>
      </c>
      <c r="C8" s="17">
        <v>0.346029935693999</v>
      </c>
      <c r="D8" s="2"/>
      <c r="E8" s="21">
        <f>C8</f>
        <v>0.346029935693999</v>
      </c>
      <c r="F8" s="2"/>
      <c r="G8" s="2"/>
      <c r="H8" s="2"/>
      <c r="J8" s="21"/>
      <c r="K8" s="2"/>
    </row>
    <row r="9" spans="2:11" ht="15.75" hidden="1">
      <c r="B9" s="14" t="s">
        <v>6</v>
      </c>
      <c r="C9" s="14"/>
      <c r="D9" s="2"/>
      <c r="E9" s="21">
        <f>((E7-E6)/1.96)^2</f>
        <v>0.03893970864461107</v>
      </c>
      <c r="F9" s="2"/>
      <c r="G9" s="2"/>
      <c r="H9" s="2"/>
      <c r="J9" s="21"/>
      <c r="K9" s="2"/>
    </row>
    <row r="10" spans="1:11" ht="16.5" thickBot="1">
      <c r="A10" s="2"/>
      <c r="B10" s="14"/>
      <c r="C10" s="14"/>
      <c r="D10" s="2"/>
      <c r="E10" s="2"/>
      <c r="F10" s="2"/>
      <c r="G10" s="2"/>
      <c r="H10" s="2"/>
      <c r="J10" s="2"/>
      <c r="K10" s="2"/>
    </row>
    <row r="11" spans="1:11" ht="15.75">
      <c r="A11" s="2"/>
      <c r="B11" s="39" t="s">
        <v>8</v>
      </c>
      <c r="C11" s="40"/>
      <c r="D11" s="2"/>
      <c r="E11" s="2"/>
      <c r="F11" s="2"/>
      <c r="G11" s="2"/>
      <c r="H11" s="2"/>
      <c r="J11" s="2"/>
      <c r="K11" s="2"/>
    </row>
    <row r="12" spans="1:11" ht="15.75">
      <c r="A12" s="2"/>
      <c r="B12" s="30" t="s">
        <v>7</v>
      </c>
      <c r="C12" s="15">
        <f>EXP(E12)/(EXP(E12)+1)</f>
        <v>0.17968061790716702</v>
      </c>
      <c r="D12" s="2"/>
      <c r="E12" s="7">
        <f>E6</f>
        <v>-1.518512824868263</v>
      </c>
      <c r="F12" s="2"/>
      <c r="G12" s="28"/>
      <c r="H12" s="2"/>
      <c r="J12" s="7"/>
      <c r="K12" s="2"/>
    </row>
    <row r="13" spans="1:11" ht="15.75">
      <c r="A13" s="2"/>
      <c r="B13" s="30" t="s">
        <v>2</v>
      </c>
      <c r="C13" s="15">
        <f>EXP(E13)/(EXP(E13)+1)</f>
        <v>0.05107236007438015</v>
      </c>
      <c r="D13" s="2"/>
      <c r="E13" s="7">
        <f>(E$6-E$5*SQRT(E$8+E$9))</f>
        <v>-2.922089094810593</v>
      </c>
      <c r="F13" s="7"/>
      <c r="G13" s="2"/>
      <c r="H13" s="2"/>
      <c r="J13" s="7"/>
      <c r="K13" s="2"/>
    </row>
    <row r="14" spans="1:11" ht="16.5" thickBot="1">
      <c r="A14" s="2"/>
      <c r="B14" s="31" t="s">
        <v>3</v>
      </c>
      <c r="C14" s="16">
        <f>EXP(E14)/(EXP(E14)+1)</f>
        <v>0.4712974520199305</v>
      </c>
      <c r="D14" s="2"/>
      <c r="E14" s="7">
        <f>(E$6+E$5*SQRT(E$8+E$9))</f>
        <v>-0.11493655492593313</v>
      </c>
      <c r="F14" s="2"/>
      <c r="G14" s="2"/>
      <c r="H14" s="2"/>
      <c r="J14" s="7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2:11" ht="15.75">
      <c r="B16" s="2"/>
      <c r="C16" s="2"/>
      <c r="D16" s="2"/>
      <c r="E16" s="2"/>
      <c r="F16" s="2"/>
      <c r="G16" s="2"/>
      <c r="H16" s="2"/>
      <c r="J16" s="2"/>
      <c r="K16" s="2"/>
    </row>
    <row r="17" spans="2:11" ht="15.75">
      <c r="B17" s="2"/>
      <c r="C17" s="14"/>
      <c r="D17" s="2"/>
      <c r="E17" s="2"/>
      <c r="F17" s="2"/>
      <c r="G17" s="2"/>
      <c r="H17" s="2"/>
      <c r="J17" s="2"/>
      <c r="K17" s="2"/>
    </row>
    <row r="18" spans="2:22" ht="15.75">
      <c r="B18" s="2"/>
      <c r="C18" s="2"/>
      <c r="D18" s="2"/>
      <c r="E18" s="2"/>
      <c r="F18" s="2"/>
      <c r="G18" s="2"/>
      <c r="H18" s="2"/>
      <c r="J18" s="2"/>
      <c r="K18" s="2"/>
      <c r="Q18" s="11"/>
      <c r="V18" s="11"/>
    </row>
    <row r="19" spans="2:11" ht="15.75">
      <c r="B19" s="2"/>
      <c r="C19" s="2"/>
      <c r="D19" s="2"/>
      <c r="E19" s="2"/>
      <c r="F19" s="2"/>
      <c r="G19" s="2"/>
      <c r="H19" s="2"/>
      <c r="J19" s="2"/>
      <c r="K19" s="2"/>
    </row>
    <row r="20" spans="2:11" ht="15.75">
      <c r="B20" s="2"/>
      <c r="C20" s="2"/>
      <c r="D20" s="2"/>
      <c r="E20" s="2"/>
      <c r="F20" s="2"/>
      <c r="G20" s="2"/>
      <c r="H20" s="2"/>
      <c r="J20" s="2"/>
      <c r="K20" s="2"/>
    </row>
    <row r="21" spans="2:11" ht="15.75">
      <c r="B21" s="2"/>
      <c r="C21" s="2"/>
      <c r="D21" s="2"/>
      <c r="E21" s="2"/>
      <c r="F21" s="2"/>
      <c r="G21" s="2"/>
      <c r="H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ht="15.75">
      <c r="F23" s="29"/>
    </row>
  </sheetData>
  <sheetProtection/>
  <mergeCells count="2">
    <mergeCell ref="B1:C1"/>
    <mergeCell ref="B11:C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Brannick, Michael</cp:lastModifiedBy>
  <cp:lastPrinted>2016-10-25T23:59:07Z</cp:lastPrinted>
  <dcterms:created xsi:type="dcterms:W3CDTF">2013-07-30T12:51:07Z</dcterms:created>
  <dcterms:modified xsi:type="dcterms:W3CDTF">2016-11-29T16:53:18Z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