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<sst xmlns="http://schemas.openxmlformats.org/spreadsheetml/2006/main" count="52" uniqueCount="35">
  <si>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X2bar</t>
  </si>
  <si>
    <t>X1bar</t>
  </si>
  <si>
    <t>Y-Ybar</t>
  </si>
  <si>
    <t>Y</t>
  </si>
  <si>
    <t>X1</t>
  </si>
  <si>
    <t>X2</t>
  </si>
  <si>
    <t>Ybar</t>
  </si>
  <si>
    <t>SSCP</t>
  </si>
  <si>
    <t>b1=</t>
  </si>
  <si>
    <t>b2=</t>
  </si>
  <si>
    <t>a=</t>
  </si>
  <si>
    <t>Y'=</t>
  </si>
  <si>
    <t>2.08+5.22X1+2.47X2</t>
  </si>
  <si>
    <t>R</t>
  </si>
  <si>
    <t>X!</t>
  </si>
  <si>
    <t>M</t>
  </si>
  <si>
    <t>SSY</t>
  </si>
  <si>
    <t>SSX2</t>
  </si>
  <si>
    <t>SSX1</t>
  </si>
  <si>
    <t>CP</t>
  </si>
  <si>
    <t>yx1</t>
  </si>
  <si>
    <t>yx2</t>
  </si>
  <si>
    <t>x1x2</t>
  </si>
  <si>
    <t>x1*x1</t>
  </si>
  <si>
    <t>x2*x2</t>
  </si>
  <si>
    <t>Y'</t>
  </si>
  <si>
    <t>Res</t>
  </si>
  <si>
    <t>Res*Res</t>
  </si>
  <si>
    <t>Ssres</t>
  </si>
  <si>
    <t>SSY=</t>
  </si>
  <si>
    <t>Ssres=</t>
  </si>
  <si>
    <t>ssreg=</t>
  </si>
  <si>
    <t>R2=</t>
  </si>
  <si>
    <t>F=</t>
  </si>
  <si>
    <t>p=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</si>
</sst>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F18" sqref="F18"/>
    </sheetView>
  </sheetViews>
  <sheetFormatPr defaultColWidth="9.140625" defaultRowHeight="12.75"/>
  <cols>
    <col min="1" max="15" width="5.7109375" style="0" customWidth="1"/>
  </cols>
  <sheetData>
    <row r="1" spans="1:15" ht="12.75">
      <c r="A1" t="s">
        <v>3</v>
      </c>
      <c r="B1" t="s">
        <v>4</v>
      </c>
      <c r="C1" t="s">
        <v>5</v>
      </c>
      <c r="D1" t="s">
        <v>6</v>
      </c>
      <c r="E1" t="s">
        <v>2</v>
      </c>
      <c r="F1" t="s">
        <v>1</v>
      </c>
      <c r="G1" t="s">
        <v>23</v>
      </c>
      <c r="H1" t="s">
        <v>0</v>
      </c>
      <c r="I1" t="s">
        <v>24</v>
      </c>
      <c r="J1" t="s">
        <v>20</v>
      </c>
      <c r="K1" t="s">
        <v>21</v>
      </c>
      <c r="L1" t="s">
        <v>22</v>
      </c>
      <c r="M1" t="s">
        <v>25</v>
      </c>
      <c r="N1" t="s">
        <v>26</v>
      </c>
      <c r="O1" t="s">
        <v>27</v>
      </c>
    </row>
    <row r="2" spans="1:15" ht="12.75">
      <c r="A2">
        <v>40</v>
      </c>
      <c r="B2">
        <v>8</v>
      </c>
      <c r="C2">
        <v>1</v>
      </c>
      <c r="D2">
        <v>40</v>
      </c>
      <c r="E2">
        <f>(A2-D2)*(A2-D2)</f>
        <v>0</v>
      </c>
      <c r="F2">
        <v>6.7</v>
      </c>
      <c r="G2">
        <f>(B2-F2)*(B2-F2)</f>
        <v>1.6899999999999995</v>
      </c>
      <c r="H2">
        <v>1.2</v>
      </c>
      <c r="I2">
        <f>(C2-H2)*(C2-H2)</f>
        <v>0.03999999999999998</v>
      </c>
      <c r="J2">
        <f>(A2-D2)*(B2-F2)</f>
        <v>0</v>
      </c>
      <c r="K2">
        <f>(A2-D2)*(C2-H2)</f>
        <v>0</v>
      </c>
      <c r="L2">
        <f>(B2-F2)*(C2-H2)</f>
        <v>-0.2599999999999999</v>
      </c>
      <c r="M2">
        <f>2.081+5.217*B2+2.469*C2</f>
        <v>46.286</v>
      </c>
      <c r="N2">
        <f>A2-M2</f>
        <v>-6.286000000000001</v>
      </c>
      <c r="O2">
        <f>N2*N2</f>
        <v>39.51379600000002</v>
      </c>
    </row>
    <row r="3" spans="1:15" ht="12.75">
      <c r="A3">
        <v>45</v>
      </c>
      <c r="B3">
        <v>9</v>
      </c>
      <c r="C3">
        <v>0</v>
      </c>
      <c r="D3">
        <v>40</v>
      </c>
      <c r="E3">
        <f aca="true" t="shared" si="0" ref="E3:E11">(A3-D3)*(A3-D3)</f>
        <v>25</v>
      </c>
      <c r="F3">
        <v>6.7</v>
      </c>
      <c r="G3">
        <f aca="true" t="shared" si="1" ref="G3:G11">(B3-F3)*(B3-F3)</f>
        <v>5.289999999999999</v>
      </c>
      <c r="H3">
        <v>1.2</v>
      </c>
      <c r="I3">
        <f aca="true" t="shared" si="2" ref="I3:I11">(C3-H3)*(C3-H3)</f>
        <v>1.44</v>
      </c>
      <c r="J3">
        <f aca="true" t="shared" si="3" ref="J3:J11">(A3-D3)*(B3-F3)</f>
        <v>11.5</v>
      </c>
      <c r="K3">
        <f aca="true" t="shared" si="4" ref="K3:K11">(A3-D3)*(C3-H3)</f>
        <v>-6</v>
      </c>
      <c r="L3">
        <f aca="true" t="shared" si="5" ref="L3:L11">(B3-F3)*(C3-H3)</f>
        <v>-2.76</v>
      </c>
      <c r="M3">
        <f aca="true" t="shared" si="6" ref="M3:M11">2.081+5.217*B3+2.469*C3</f>
        <v>49.034</v>
      </c>
      <c r="N3">
        <f aca="true" t="shared" si="7" ref="N3:N11">A3-M3</f>
        <v>-4.033999999999999</v>
      </c>
      <c r="O3">
        <f aca="true" t="shared" si="8" ref="O3:O11">N3*N3</f>
        <v>16.27315599999999</v>
      </c>
    </row>
    <row r="4" spans="1:15" ht="12.75">
      <c r="A4">
        <v>50</v>
      </c>
      <c r="B4">
        <v>8</v>
      </c>
      <c r="C4">
        <v>0</v>
      </c>
      <c r="D4">
        <v>40</v>
      </c>
      <c r="E4">
        <f t="shared" si="0"/>
        <v>100</v>
      </c>
      <c r="F4">
        <v>6.7</v>
      </c>
      <c r="G4">
        <f t="shared" si="1"/>
        <v>1.6899999999999995</v>
      </c>
      <c r="H4">
        <v>1.2</v>
      </c>
      <c r="I4">
        <f t="shared" si="2"/>
        <v>1.44</v>
      </c>
      <c r="J4">
        <f t="shared" si="3"/>
        <v>12.999999999999998</v>
      </c>
      <c r="K4">
        <f t="shared" si="4"/>
        <v>-12</v>
      </c>
      <c r="L4">
        <f t="shared" si="5"/>
        <v>-1.5599999999999998</v>
      </c>
      <c r="M4">
        <f t="shared" si="6"/>
        <v>43.817</v>
      </c>
      <c r="N4">
        <f t="shared" si="7"/>
        <v>6.183</v>
      </c>
      <c r="O4">
        <f t="shared" si="8"/>
        <v>38.229489</v>
      </c>
    </row>
    <row r="5" spans="1:15" ht="12.75">
      <c r="A5">
        <v>45</v>
      </c>
      <c r="B5">
        <v>7</v>
      </c>
      <c r="C5">
        <v>1</v>
      </c>
      <c r="D5">
        <v>40</v>
      </c>
      <c r="E5">
        <f t="shared" si="0"/>
        <v>25</v>
      </c>
      <c r="F5">
        <v>6.7</v>
      </c>
      <c r="G5">
        <f t="shared" si="1"/>
        <v>0.0899999999999999</v>
      </c>
      <c r="H5">
        <v>1.2</v>
      </c>
      <c r="I5">
        <f t="shared" si="2"/>
        <v>0.03999999999999998</v>
      </c>
      <c r="J5">
        <f t="shared" si="3"/>
        <v>1.4999999999999991</v>
      </c>
      <c r="K5">
        <f t="shared" si="4"/>
        <v>-0.9999999999999998</v>
      </c>
      <c r="L5">
        <f t="shared" si="5"/>
        <v>-0.05999999999999995</v>
      </c>
      <c r="M5">
        <f t="shared" si="6"/>
        <v>41.069</v>
      </c>
      <c r="N5">
        <f t="shared" si="7"/>
        <v>3.9309999999999974</v>
      </c>
      <c r="O5">
        <f t="shared" si="8"/>
        <v>15.45276099999998</v>
      </c>
    </row>
    <row r="6" spans="1:15" ht="12.75">
      <c r="A6">
        <v>40</v>
      </c>
      <c r="B6">
        <v>7</v>
      </c>
      <c r="C6">
        <v>1</v>
      </c>
      <c r="D6">
        <v>40</v>
      </c>
      <c r="E6">
        <f t="shared" si="0"/>
        <v>0</v>
      </c>
      <c r="F6">
        <v>6.7</v>
      </c>
      <c r="G6">
        <f t="shared" si="1"/>
        <v>0.0899999999999999</v>
      </c>
      <c r="H6">
        <v>1.2</v>
      </c>
      <c r="I6">
        <f t="shared" si="2"/>
        <v>0.03999999999999998</v>
      </c>
      <c r="J6">
        <f t="shared" si="3"/>
        <v>0</v>
      </c>
      <c r="K6">
        <f t="shared" si="4"/>
        <v>0</v>
      </c>
      <c r="L6">
        <f t="shared" si="5"/>
        <v>-0.05999999999999995</v>
      </c>
      <c r="M6">
        <f t="shared" si="6"/>
        <v>41.069</v>
      </c>
      <c r="N6">
        <f t="shared" si="7"/>
        <v>-1.0690000000000026</v>
      </c>
      <c r="O6">
        <f t="shared" si="8"/>
        <v>1.1427610000000057</v>
      </c>
    </row>
    <row r="7" spans="1:15" ht="12.75">
      <c r="A7">
        <v>35</v>
      </c>
      <c r="B7">
        <v>4</v>
      </c>
      <c r="C7">
        <v>2</v>
      </c>
      <c r="D7">
        <v>40</v>
      </c>
      <c r="E7">
        <f t="shared" si="0"/>
        <v>25</v>
      </c>
      <c r="F7">
        <v>6.7</v>
      </c>
      <c r="G7">
        <f t="shared" si="1"/>
        <v>7.290000000000001</v>
      </c>
      <c r="H7">
        <v>1.2</v>
      </c>
      <c r="I7">
        <f t="shared" si="2"/>
        <v>0.6400000000000001</v>
      </c>
      <c r="J7">
        <f t="shared" si="3"/>
        <v>13.5</v>
      </c>
      <c r="K7">
        <f t="shared" si="4"/>
        <v>-4</v>
      </c>
      <c r="L7">
        <f t="shared" si="5"/>
        <v>-2.16</v>
      </c>
      <c r="M7">
        <f t="shared" si="6"/>
        <v>27.886999999999997</v>
      </c>
      <c r="N7">
        <f t="shared" si="7"/>
        <v>7.113000000000003</v>
      </c>
      <c r="O7">
        <f t="shared" si="8"/>
        <v>50.59476900000004</v>
      </c>
    </row>
    <row r="8" spans="1:15" ht="12.75">
      <c r="A8">
        <v>55</v>
      </c>
      <c r="B8">
        <v>8</v>
      </c>
      <c r="C8">
        <v>2</v>
      </c>
      <c r="D8">
        <v>40</v>
      </c>
      <c r="E8">
        <f t="shared" si="0"/>
        <v>225</v>
      </c>
      <c r="F8">
        <v>6.7</v>
      </c>
      <c r="G8">
        <f t="shared" si="1"/>
        <v>1.6899999999999995</v>
      </c>
      <c r="H8">
        <v>1.2</v>
      </c>
      <c r="I8">
        <f t="shared" si="2"/>
        <v>0.6400000000000001</v>
      </c>
      <c r="J8">
        <f t="shared" si="3"/>
        <v>19.499999999999996</v>
      </c>
      <c r="K8">
        <f t="shared" si="4"/>
        <v>12</v>
      </c>
      <c r="L8">
        <f t="shared" si="5"/>
        <v>1.0399999999999998</v>
      </c>
      <c r="M8">
        <f t="shared" si="6"/>
        <v>48.755</v>
      </c>
      <c r="N8">
        <f t="shared" si="7"/>
        <v>6.244999999999997</v>
      </c>
      <c r="O8">
        <f t="shared" si="8"/>
        <v>39.000024999999965</v>
      </c>
    </row>
    <row r="9" spans="1:15" ht="12.75">
      <c r="A9">
        <v>25</v>
      </c>
      <c r="B9">
        <v>5</v>
      </c>
      <c r="C9">
        <v>2</v>
      </c>
      <c r="D9">
        <v>40</v>
      </c>
      <c r="E9">
        <f t="shared" si="0"/>
        <v>225</v>
      </c>
      <c r="F9">
        <v>6.7</v>
      </c>
      <c r="G9">
        <f t="shared" si="1"/>
        <v>2.8900000000000006</v>
      </c>
      <c r="H9">
        <v>1.2</v>
      </c>
      <c r="I9">
        <f t="shared" si="2"/>
        <v>0.6400000000000001</v>
      </c>
      <c r="J9">
        <f t="shared" si="3"/>
        <v>25.500000000000004</v>
      </c>
      <c r="K9">
        <f t="shared" si="4"/>
        <v>-12</v>
      </c>
      <c r="L9">
        <f t="shared" si="5"/>
        <v>-1.3600000000000003</v>
      </c>
      <c r="M9">
        <f t="shared" si="6"/>
        <v>33.104</v>
      </c>
      <c r="N9">
        <f t="shared" si="7"/>
        <v>-8.104</v>
      </c>
      <c r="O9">
        <f t="shared" si="8"/>
        <v>65.67481599999999</v>
      </c>
    </row>
    <row r="10" spans="1:15" ht="12.75">
      <c r="A10">
        <v>30</v>
      </c>
      <c r="B10">
        <v>5</v>
      </c>
      <c r="C10">
        <v>2</v>
      </c>
      <c r="D10">
        <v>40</v>
      </c>
      <c r="E10">
        <f t="shared" si="0"/>
        <v>100</v>
      </c>
      <c r="F10">
        <v>6.7</v>
      </c>
      <c r="G10">
        <f t="shared" si="1"/>
        <v>2.8900000000000006</v>
      </c>
      <c r="H10">
        <v>1.2</v>
      </c>
      <c r="I10">
        <f t="shared" si="2"/>
        <v>0.6400000000000001</v>
      </c>
      <c r="J10">
        <f t="shared" si="3"/>
        <v>17</v>
      </c>
      <c r="K10">
        <f t="shared" si="4"/>
        <v>-8</v>
      </c>
      <c r="L10">
        <f t="shared" si="5"/>
        <v>-1.3600000000000003</v>
      </c>
      <c r="M10">
        <f t="shared" si="6"/>
        <v>33.104</v>
      </c>
      <c r="N10">
        <f t="shared" si="7"/>
        <v>-3.103999999999999</v>
      </c>
      <c r="O10">
        <f t="shared" si="8"/>
        <v>9.634815999999995</v>
      </c>
    </row>
    <row r="11" spans="1:15" ht="12.75">
      <c r="A11">
        <v>35</v>
      </c>
      <c r="B11">
        <v>6</v>
      </c>
      <c r="C11">
        <v>1</v>
      </c>
      <c r="D11">
        <v>40</v>
      </c>
      <c r="E11">
        <f t="shared" si="0"/>
        <v>25</v>
      </c>
      <c r="F11">
        <v>6.7</v>
      </c>
      <c r="G11">
        <f t="shared" si="1"/>
        <v>0.49000000000000027</v>
      </c>
      <c r="H11">
        <v>1.2</v>
      </c>
      <c r="I11">
        <f t="shared" si="2"/>
        <v>0.03999999999999998</v>
      </c>
      <c r="J11">
        <f t="shared" si="3"/>
        <v>3.500000000000001</v>
      </c>
      <c r="K11">
        <f t="shared" si="4"/>
        <v>0.9999999999999998</v>
      </c>
      <c r="L11">
        <f t="shared" si="5"/>
        <v>0.14</v>
      </c>
      <c r="M11">
        <f t="shared" si="6"/>
        <v>35.852000000000004</v>
      </c>
      <c r="N11">
        <f t="shared" si="7"/>
        <v>-0.8520000000000039</v>
      </c>
      <c r="O11">
        <f t="shared" si="8"/>
        <v>0.7259040000000065</v>
      </c>
    </row>
    <row r="12" spans="1:15" ht="12.75">
      <c r="A12" t="s">
        <v>15</v>
      </c>
      <c r="B12" t="s">
        <v>15</v>
      </c>
      <c r="C12" t="s">
        <v>15</v>
      </c>
      <c r="E12" t="s">
        <v>16</v>
      </c>
      <c r="G12" t="s">
        <v>18</v>
      </c>
      <c r="I12" t="s">
        <v>17</v>
      </c>
      <c r="J12" t="s">
        <v>19</v>
      </c>
      <c r="K12" t="s">
        <v>19</v>
      </c>
      <c r="L12" t="s">
        <v>19</v>
      </c>
      <c r="M12" t="s">
        <v>15</v>
      </c>
      <c r="N12" t="s">
        <v>15</v>
      </c>
      <c r="O12" t="s">
        <v>28</v>
      </c>
    </row>
    <row r="13" spans="1:15" ht="12.75">
      <c r="A13">
        <f>AVERAGE(A2:A11)</f>
        <v>40</v>
      </c>
      <c r="B13">
        <f>AVERAGE(B2:B11)</f>
        <v>6.7</v>
      </c>
      <c r="C13">
        <f>AVERAGE(C2:C11)</f>
        <v>1.2</v>
      </c>
      <c r="E13">
        <f>SUM(E2:E11)</f>
        <v>750</v>
      </c>
      <c r="G13">
        <f>SUM(G2:G11)</f>
        <v>24.1</v>
      </c>
      <c r="I13">
        <f>SUM(I2:I11)</f>
        <v>5.6000000000000005</v>
      </c>
      <c r="J13">
        <f>SUM(J2:J11)</f>
        <v>105</v>
      </c>
      <c r="K13">
        <f>SUM(K2:K11)</f>
        <v>-30</v>
      </c>
      <c r="L13">
        <f>SUM(L2:L11)</f>
        <v>-8.399999999999999</v>
      </c>
      <c r="M13">
        <f>AVERAGE(M2:M11)</f>
        <v>39.997699999999995</v>
      </c>
      <c r="N13">
        <f>AVERAGE(N2:N11)</f>
        <v>0.0022999999999992584</v>
      </c>
      <c r="O13">
        <f>SUM(O2:O11)</f>
        <v>276.242293</v>
      </c>
    </row>
    <row r="18" spans="2:11" ht="12.75">
      <c r="B18" t="s">
        <v>7</v>
      </c>
      <c r="C18" t="s">
        <v>3</v>
      </c>
      <c r="D18" t="s">
        <v>4</v>
      </c>
      <c r="E18" t="s">
        <v>5</v>
      </c>
      <c r="H18" t="s">
        <v>13</v>
      </c>
      <c r="I18" t="s">
        <v>3</v>
      </c>
      <c r="J18" t="s">
        <v>14</v>
      </c>
      <c r="K18" t="s">
        <v>5</v>
      </c>
    </row>
    <row r="19" spans="2:9" ht="12.75">
      <c r="B19" t="s">
        <v>3</v>
      </c>
      <c r="C19">
        <v>750</v>
      </c>
      <c r="H19" t="s">
        <v>3</v>
      </c>
      <c r="I19">
        <v>1</v>
      </c>
    </row>
    <row r="20" spans="2:10" ht="12.75">
      <c r="B20" t="s">
        <v>4</v>
      </c>
      <c r="C20">
        <v>105</v>
      </c>
      <c r="D20">
        <v>24.1</v>
      </c>
      <c r="H20" t="s">
        <v>4</v>
      </c>
      <c r="I20">
        <f>C20/(SQRT(C19)*SQRT(D20))</f>
        <v>0.7809984034708818</v>
      </c>
      <c r="J20">
        <v>1</v>
      </c>
    </row>
    <row r="21" spans="2:11" ht="12.75">
      <c r="B21" t="s">
        <v>5</v>
      </c>
      <c r="C21">
        <v>-30</v>
      </c>
      <c r="D21">
        <v>-8.4</v>
      </c>
      <c r="E21">
        <v>5.6</v>
      </c>
      <c r="H21" t="s">
        <v>5</v>
      </c>
      <c r="I21">
        <f>C21/(SQRT(C19)*SQRT(E21))</f>
        <v>-0.46291004988627577</v>
      </c>
      <c r="J21">
        <f>D21/(SQRT(D20)*SQRT(E21))</f>
        <v>-0.7230640198236152</v>
      </c>
      <c r="K21">
        <v>1</v>
      </c>
    </row>
    <row r="23" spans="1:8" ht="12.75">
      <c r="A23" t="s">
        <v>29</v>
      </c>
      <c r="B23">
        <v>750</v>
      </c>
      <c r="D23" t="s">
        <v>30</v>
      </c>
      <c r="E23">
        <f>O13</f>
        <v>276.242293</v>
      </c>
      <c r="G23" t="s">
        <v>31</v>
      </c>
      <c r="H23">
        <f>E13-O13</f>
        <v>473.757707</v>
      </c>
    </row>
    <row r="24" spans="1:2" ht="12.75">
      <c r="A24" t="s">
        <v>32</v>
      </c>
      <c r="B24">
        <f>H23/B23</f>
        <v>0.6316769426666666</v>
      </c>
    </row>
    <row r="25" spans="1:4" ht="12.75">
      <c r="A25" t="s">
        <v>33</v>
      </c>
      <c r="B25">
        <f>B24/2/((1-B24)/(10-2-1))</f>
        <v>6.002527551058229</v>
      </c>
      <c r="C25" t="s">
        <v>34</v>
      </c>
      <c r="D25">
        <f>FDIST(B25,2,7)</f>
        <v>0.030325025461368015</v>
      </c>
    </row>
    <row r="26" spans="1:6" ht="12.75">
      <c r="A26" t="s">
        <v>8</v>
      </c>
      <c r="B26">
        <f>5.6*105-(-8.4)*(-30)</f>
        <v>336</v>
      </c>
      <c r="C26">
        <f>336/64.4</f>
        <v>5.217391304347825</v>
      </c>
      <c r="D26" t="s">
        <v>9</v>
      </c>
      <c r="E26">
        <f>24.1*(-30)-(-8.4)*105</f>
        <v>159</v>
      </c>
      <c r="F26">
        <f>159/64.4</f>
        <v>2.4689440993788816</v>
      </c>
    </row>
    <row r="27" spans="2:5" ht="12.75">
      <c r="B27">
        <f>24.1*5.6-(-8.4)*(-8.4)</f>
        <v>64.4</v>
      </c>
      <c r="E27">
        <v>64.4</v>
      </c>
    </row>
    <row r="28" spans="1:2" ht="12.75">
      <c r="A28" t="s">
        <v>10</v>
      </c>
      <c r="B28">
        <f>40-5.217391*6.7-2.468994*1.2</f>
        <v>2.080687499999999</v>
      </c>
    </row>
    <row r="29" spans="1:2" ht="12.75">
      <c r="A29" t="s">
        <v>11</v>
      </c>
      <c r="B29" t="s">
        <v>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pcd2121b</dc:creator>
  <cp:keywords/>
  <dc:description/>
  <cp:lastModifiedBy>mbrannic</cp:lastModifiedBy>
  <cp:lastPrinted>2002-03-28T17:52:43Z</cp:lastPrinted>
  <dcterms:created xsi:type="dcterms:W3CDTF">2002-03-28T16:24:54Z</dcterms:created>
  <dcterms:modified xsi:type="dcterms:W3CDTF">2002-03-28T17:52:55Z</dcterms:modified>
  <cp:category/>
  <cp:version/>
  <cp:contentType/>
  <cp:contentStatus/>
</cp:coreProperties>
</file>